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Лист1!$A$1:$L$35</definedName>
  </definedNames>
  <calcPr calcId="152511"/>
</workbook>
</file>

<file path=xl/calcChain.xml><?xml version="1.0" encoding="utf-8"?>
<calcChain xmlns="http://schemas.openxmlformats.org/spreadsheetml/2006/main">
  <c r="G25" i="1" l="1"/>
  <c r="H25" i="1" s="1"/>
  <c r="I25" i="1" s="1"/>
  <c r="J25" i="1" s="1"/>
  <c r="K25" i="1" s="1"/>
  <c r="L25" i="1" s="1"/>
  <c r="G24" i="1"/>
  <c r="H24" i="1" s="1"/>
  <c r="I24" i="1" s="1"/>
  <c r="J24" i="1" s="1"/>
  <c r="K24" i="1" s="1"/>
  <c r="L24" i="1" s="1"/>
  <c r="G22" i="1"/>
  <c r="H22" i="1" s="1"/>
  <c r="I22" i="1" s="1"/>
  <c r="J22" i="1" s="1"/>
  <c r="K22" i="1" s="1"/>
  <c r="L22" i="1" s="1"/>
  <c r="G17" i="1"/>
  <c r="H17" i="1" s="1"/>
  <c r="I17" i="1" s="1"/>
  <c r="J17" i="1" s="1"/>
  <c r="K17" i="1" s="1"/>
  <c r="L17" i="1" s="1"/>
  <c r="F15" i="1" l="1"/>
  <c r="D20" i="1" l="1"/>
  <c r="D16" i="1" l="1"/>
  <c r="D14" i="1" l="1"/>
  <c r="E14" i="1"/>
  <c r="F20" i="1" l="1"/>
  <c r="F16" i="1" l="1"/>
  <c r="G20" i="1" l="1"/>
  <c r="L20" i="1" l="1"/>
  <c r="L16" i="1" s="1"/>
  <c r="K20" i="1"/>
  <c r="J20" i="1"/>
  <c r="J16" i="1" s="1"/>
  <c r="I20" i="1"/>
  <c r="H20" i="1"/>
  <c r="F14" i="1" l="1"/>
  <c r="H16" i="1" l="1"/>
  <c r="F11" i="1"/>
  <c r="G11" i="1" l="1"/>
  <c r="H11" i="1"/>
  <c r="G16" i="1"/>
  <c r="I16" i="1"/>
  <c r="J11" i="1" l="1"/>
  <c r="H15" i="1"/>
  <c r="H14" i="1" s="1"/>
  <c r="I11" i="1"/>
  <c r="G15" i="1"/>
  <c r="G14" i="1" s="1"/>
  <c r="K16" i="1"/>
  <c r="K11" i="1" l="1"/>
  <c r="K15" i="1" s="1"/>
  <c r="K14" i="1" s="1"/>
  <c r="I15" i="1"/>
  <c r="I14" i="1" s="1"/>
  <c r="L11" i="1"/>
  <c r="L15" i="1" s="1"/>
  <c r="L14" i="1" s="1"/>
  <c r="J15" i="1"/>
  <c r="J14" i="1" s="1"/>
</calcChain>
</file>

<file path=xl/sharedStrings.xml><?xml version="1.0" encoding="utf-8"?>
<sst xmlns="http://schemas.openxmlformats.org/spreadsheetml/2006/main" count="49" uniqueCount="35">
  <si>
    <t>Показатели</t>
  </si>
  <si>
    <t>Единица измерения</t>
  </si>
  <si>
    <t>отчет</t>
  </si>
  <si>
    <t>оценка</t>
  </si>
  <si>
    <t>прогноз</t>
  </si>
  <si>
    <t>% к предыдущему году в сопоставимых ценах</t>
  </si>
  <si>
    <t>% к предыдущему году</t>
  </si>
  <si>
    <t>Индекс-дефлятор</t>
  </si>
  <si>
    <t xml:space="preserve">млн. руб. </t>
  </si>
  <si>
    <t>Индекс физического объема</t>
  </si>
  <si>
    <t>Собственные средства</t>
  </si>
  <si>
    <t>млн. рублей</t>
  </si>
  <si>
    <t>Привлеченные средства</t>
  </si>
  <si>
    <t>в том числе кредиты иностранных банков</t>
  </si>
  <si>
    <t>в том числе:</t>
  </si>
  <si>
    <t>федеральный бюджет</t>
  </si>
  <si>
    <t>бюджеты субъектов Российской Федерации</t>
  </si>
  <si>
    <t xml:space="preserve"> Прогноз ИНВЕСТИЦИОННОЙ  и ВНЕШНЕЭКОНОМИЧЕСКОЙ ДЕЯТЕЛЬНОСТИ  </t>
  </si>
  <si>
    <t>по муниципальному образованию "Город Майкоп"</t>
  </si>
  <si>
    <t>тел. 52-80-68</t>
  </si>
  <si>
    <t>2 вариант (базовый)</t>
  </si>
  <si>
    <t>1 вариант (консерв.)</t>
  </si>
  <si>
    <t>средства внебюджетных фондов</t>
  </si>
  <si>
    <t>З.Н. Дауров</t>
  </si>
  <si>
    <t>на 2025 год и на плановый период 2026 и 2028 годов</t>
  </si>
  <si>
    <t>Председатель Комитета городского развития</t>
  </si>
  <si>
    <t>исп. Боус Ф.А.</t>
  </si>
  <si>
    <t>9. Инвестиции</t>
  </si>
  <si>
    <t>заемные средства других организаций</t>
  </si>
  <si>
    <t>бюджетные средства</t>
  </si>
  <si>
    <t>прочие</t>
  </si>
  <si>
    <t>Инвестиции в основной капитал - всего</t>
  </si>
  <si>
    <t xml:space="preserve"> Инвестиций в основной капитал по источникам финансирования (без субъектов малого предпринимательства и объема инвестиций, не наблюдаемых прямыми статистическими методами)</t>
  </si>
  <si>
    <t>кредиты банков</t>
  </si>
  <si>
    <t xml:space="preserve"> местных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</si>
</sst>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.0_ ;\-#,##0.0\ "/>
    <numFmt numFmtId="167" formatCode="_-* #,##0.0_р_._-;\-* #,##0.0_р_._-;_-* &quot;-&quot;?_р_.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name val="Arial Cyr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0" xfId="0" applyFill="1"/>
    <xf numFmtId="0" fontId="3" fillId="0" borderId="2" xfId="0" applyFont="1" applyFill="1" applyBorder="1" applyAlignment="1" applyProtection="1">
      <alignment horizontal="left" vertical="center" wrapText="1" shrinkToFit="1"/>
    </xf>
    <xf numFmtId="0" fontId="3" fillId="0" borderId="2" xfId="0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 applyProtection="1">
      <alignment horizontal="center" vertical="center" wrapText="1"/>
    </xf>
    <xf numFmtId="2" fontId="0" fillId="0" borderId="0" xfId="0" applyNumberFormat="1" applyFill="1"/>
    <xf numFmtId="164" fontId="0" fillId="0" borderId="0" xfId="0" applyNumberFormat="1" applyFill="1"/>
    <xf numFmtId="0" fontId="4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9" fillId="0" borderId="0" xfId="0" applyFont="1" applyFill="1"/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Continuous" vertical="center" wrapText="1"/>
    </xf>
    <xf numFmtId="0" fontId="2" fillId="3" borderId="2" xfId="0" applyFont="1" applyFill="1" applyBorder="1" applyAlignment="1" applyProtection="1">
      <alignment horizontal="left" vertical="center" wrapText="1" shrinkToFi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3" borderId="2" xfId="0" applyFill="1" applyBorder="1"/>
    <xf numFmtId="0" fontId="3" fillId="2" borderId="2" xfId="0" applyFont="1" applyFill="1" applyBorder="1" applyAlignment="1" applyProtection="1">
      <alignment horizontal="center" vertical="center" wrapText="1"/>
    </xf>
    <xf numFmtId="164" fontId="9" fillId="0" borderId="8" xfId="0" applyNumberFormat="1" applyFont="1" applyFill="1" applyBorder="1"/>
    <xf numFmtId="164" fontId="0" fillId="0" borderId="0" xfId="0" applyNumberFormat="1" applyFill="1" applyBorder="1"/>
    <xf numFmtId="2" fontId="0" fillId="0" borderId="0" xfId="0" applyNumberFormat="1" applyFill="1" applyBorder="1"/>
    <xf numFmtId="0" fontId="0" fillId="0" borderId="0" xfId="0" applyFill="1" applyBorder="1"/>
    <xf numFmtId="0" fontId="3" fillId="2" borderId="2" xfId="0" applyFont="1" applyFill="1" applyBorder="1" applyAlignment="1" applyProtection="1">
      <alignment horizontal="center" vertical="center" wrapText="1"/>
    </xf>
    <xf numFmtId="4" fontId="0" fillId="3" borderId="2" xfId="0" applyNumberFormat="1" applyFill="1" applyBorder="1" applyAlignment="1">
      <alignment horizontal="center"/>
    </xf>
    <xf numFmtId="165" fontId="10" fillId="0" borderId="2" xfId="0" applyNumberFormat="1" applyFont="1" applyFill="1" applyBorder="1"/>
    <xf numFmtId="165" fontId="12" fillId="0" borderId="2" xfId="1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/>
    <xf numFmtId="164" fontId="13" fillId="0" borderId="2" xfId="1" applyNumberFormat="1" applyFont="1" applyFill="1" applyBorder="1" applyAlignment="1" applyProtection="1">
      <alignment horizontal="center" vertical="center"/>
      <protection locked="0"/>
    </xf>
    <xf numFmtId="0" fontId="13" fillId="0" borderId="7" xfId="1" applyNumberFormat="1" applyFont="1" applyFill="1" applyBorder="1" applyAlignment="1" applyProtection="1">
      <alignment horizontal="center" vertical="center"/>
      <protection locked="0"/>
    </xf>
    <xf numFmtId="164" fontId="14" fillId="0" borderId="7" xfId="1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left" vertical="center" wrapText="1" shrinkToFit="1"/>
    </xf>
    <xf numFmtId="0" fontId="4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5" fontId="12" fillId="4" borderId="7" xfId="1" applyNumberFormat="1" applyFont="1" applyFill="1" applyBorder="1" applyAlignment="1">
      <alignment horizontal="center" vertical="center" wrapText="1"/>
    </xf>
    <xf numFmtId="165" fontId="12" fillId="4" borderId="2" xfId="1" applyNumberFormat="1" applyFont="1" applyFill="1" applyBorder="1" applyAlignment="1">
      <alignment horizontal="center" vertical="center" wrapText="1"/>
    </xf>
    <xf numFmtId="164" fontId="13" fillId="4" borderId="2" xfId="1" applyNumberFormat="1" applyFont="1" applyFill="1" applyBorder="1" applyAlignment="1" applyProtection="1">
      <alignment horizontal="center" vertical="center"/>
      <protection locked="0"/>
    </xf>
    <xf numFmtId="2" fontId="13" fillId="4" borderId="7" xfId="1" applyNumberFormat="1" applyFont="1" applyFill="1" applyBorder="1" applyAlignment="1" applyProtection="1">
      <alignment horizontal="center" vertical="center"/>
      <protection locked="0"/>
    </xf>
    <xf numFmtId="0" fontId="13" fillId="4" borderId="7" xfId="1" applyNumberFormat="1" applyFont="1" applyFill="1" applyBorder="1" applyAlignment="1" applyProtection="1">
      <alignment horizontal="center" vertical="center"/>
      <protection locked="0"/>
    </xf>
    <xf numFmtId="164" fontId="8" fillId="4" borderId="2" xfId="0" applyNumberFormat="1" applyFont="1" applyFill="1" applyBorder="1" applyAlignment="1">
      <alignment vertical="center"/>
    </xf>
    <xf numFmtId="165" fontId="9" fillId="4" borderId="2" xfId="0" applyNumberFormat="1" applyFont="1" applyFill="1" applyBorder="1"/>
    <xf numFmtId="166" fontId="1" fillId="4" borderId="2" xfId="0" applyNumberFormat="1" applyFont="1" applyFill="1" applyBorder="1" applyAlignment="1">
      <alignment horizontal="right" vertical="center" wrapText="1"/>
    </xf>
    <xf numFmtId="167" fontId="1" fillId="4" borderId="2" xfId="0" applyNumberFormat="1" applyFont="1" applyFill="1" applyBorder="1" applyAlignment="1">
      <alignment horizontal="right" vertical="center" wrapText="1"/>
    </xf>
    <xf numFmtId="165" fontId="10" fillId="4" borderId="2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5"/>
  <sheetViews>
    <sheetView tabSelected="1" zoomScale="80" zoomScaleNormal="80" zoomScaleSheetLayoutView="80" workbookViewId="0">
      <pane xSplit="3" ySplit="9" topLeftCell="D10" activePane="bottomRight" state="frozen"/>
      <selection pane="topRight" activeCell="C1" sqref="C1"/>
      <selection pane="bottomLeft" activeCell="A10" sqref="A10"/>
      <selection pane="bottomRight" activeCell="D11" sqref="D11:E26"/>
    </sheetView>
  </sheetViews>
  <sheetFormatPr defaultRowHeight="15" x14ac:dyDescent="0.25"/>
  <cols>
    <col min="1" max="1" width="3.5703125" style="1" customWidth="1"/>
    <col min="2" max="2" width="58" style="1" customWidth="1"/>
    <col min="3" max="3" width="30.140625" style="1" customWidth="1"/>
    <col min="4" max="4" width="11.42578125" style="1" customWidth="1"/>
    <col min="5" max="5" width="12.85546875" style="1" customWidth="1"/>
    <col min="6" max="6" width="11.42578125" style="1" customWidth="1"/>
    <col min="7" max="8" width="13" style="1" customWidth="1"/>
    <col min="9" max="9" width="14.7109375" style="1" customWidth="1"/>
    <col min="10" max="10" width="12.7109375" style="1" customWidth="1"/>
    <col min="11" max="11" width="12.85546875" style="1" customWidth="1"/>
    <col min="12" max="12" width="14" style="1" customWidth="1"/>
    <col min="13" max="13" width="19.7109375" style="1" customWidth="1"/>
    <col min="14" max="14" width="12.140625" style="1" customWidth="1"/>
    <col min="15" max="16384" width="9.140625" style="1"/>
  </cols>
  <sheetData>
    <row r="2" spans="2:15" ht="36.75" customHeight="1" x14ac:dyDescent="0.25">
      <c r="C2" s="7" t="s">
        <v>17</v>
      </c>
      <c r="D2" s="7"/>
      <c r="E2" s="7"/>
      <c r="F2" s="7"/>
      <c r="G2" s="7"/>
    </row>
    <row r="3" spans="2:15" ht="20.25" customHeight="1" x14ac:dyDescent="0.25">
      <c r="C3" s="31" t="s">
        <v>24</v>
      </c>
      <c r="D3" s="31"/>
      <c r="E3" s="31"/>
      <c r="F3" s="31"/>
      <c r="G3" s="31"/>
      <c r="H3" s="31"/>
      <c r="I3" s="31"/>
      <c r="J3" s="31"/>
    </row>
    <row r="4" spans="2:15" ht="29.25" customHeight="1" x14ac:dyDescent="0.25">
      <c r="C4" s="31" t="s">
        <v>18</v>
      </c>
      <c r="D4" s="31"/>
      <c r="E4" s="31"/>
      <c r="F4" s="31"/>
      <c r="G4" s="31"/>
      <c r="H4" s="31"/>
      <c r="I4" s="31"/>
      <c r="J4" s="31"/>
    </row>
    <row r="6" spans="2:15" ht="18.75" x14ac:dyDescent="0.25">
      <c r="B6" s="32" t="s">
        <v>0</v>
      </c>
      <c r="C6" s="32" t="s">
        <v>1</v>
      </c>
      <c r="D6" s="21" t="s">
        <v>2</v>
      </c>
      <c r="E6" s="12" t="s">
        <v>2</v>
      </c>
      <c r="F6" s="12" t="s">
        <v>3</v>
      </c>
      <c r="G6" s="35" t="s">
        <v>4</v>
      </c>
      <c r="H6" s="36"/>
      <c r="I6" s="36"/>
      <c r="J6" s="36"/>
      <c r="K6" s="36"/>
      <c r="L6" s="37"/>
    </row>
    <row r="7" spans="2:15" ht="15" customHeight="1" x14ac:dyDescent="0.25">
      <c r="B7" s="33"/>
      <c r="C7" s="33"/>
      <c r="D7" s="33">
        <v>2023</v>
      </c>
      <c r="E7" s="33">
        <v>2024</v>
      </c>
      <c r="F7" s="33">
        <v>2025</v>
      </c>
      <c r="G7" s="38">
        <v>2026</v>
      </c>
      <c r="H7" s="39"/>
      <c r="I7" s="38">
        <v>2027</v>
      </c>
      <c r="J7" s="39"/>
      <c r="K7" s="38">
        <v>2028</v>
      </c>
      <c r="L7" s="39"/>
    </row>
    <row r="8" spans="2:15" ht="15" customHeight="1" x14ac:dyDescent="0.25">
      <c r="B8" s="33"/>
      <c r="C8" s="33"/>
      <c r="D8" s="33"/>
      <c r="E8" s="33"/>
      <c r="F8" s="33"/>
      <c r="G8" s="39"/>
      <c r="H8" s="39"/>
      <c r="I8" s="39"/>
      <c r="J8" s="39"/>
      <c r="K8" s="39"/>
      <c r="L8" s="39"/>
    </row>
    <row r="9" spans="2:15" ht="56.25" x14ac:dyDescent="0.25">
      <c r="B9" s="34"/>
      <c r="C9" s="34"/>
      <c r="D9" s="34"/>
      <c r="E9" s="34"/>
      <c r="F9" s="34"/>
      <c r="G9" s="11" t="s">
        <v>21</v>
      </c>
      <c r="H9" s="11" t="s">
        <v>20</v>
      </c>
      <c r="I9" s="16" t="s">
        <v>21</v>
      </c>
      <c r="J9" s="16" t="s">
        <v>20</v>
      </c>
      <c r="K9" s="16" t="s">
        <v>21</v>
      </c>
      <c r="L9" s="16" t="s">
        <v>20</v>
      </c>
    </row>
    <row r="10" spans="2:15" ht="18.75" x14ac:dyDescent="0.25">
      <c r="B10" s="13" t="s">
        <v>27</v>
      </c>
      <c r="C10" s="14"/>
      <c r="D10" s="15"/>
      <c r="E10" s="15"/>
      <c r="F10" s="15"/>
      <c r="G10" s="22"/>
      <c r="H10" s="22"/>
      <c r="I10" s="22"/>
      <c r="J10" s="22"/>
      <c r="K10" s="22"/>
      <c r="L10" s="22"/>
    </row>
    <row r="11" spans="2:15" ht="18.75" x14ac:dyDescent="0.25">
      <c r="B11" s="2" t="s">
        <v>31</v>
      </c>
      <c r="C11" s="4" t="s">
        <v>8</v>
      </c>
      <c r="D11" s="40">
        <v>9611.2999999999993</v>
      </c>
      <c r="E11" s="41">
        <v>14443.87</v>
      </c>
      <c r="F11" s="24">
        <f t="shared" ref="F11" si="0">E11*F12*F13/10000</f>
        <v>13050.367309623</v>
      </c>
      <c r="G11" s="24">
        <f>F11*G12*G13/10000</f>
        <v>15000.000833109507</v>
      </c>
      <c r="H11" s="24">
        <f>F11*H12*H13/10000</f>
        <v>15499.959347661415</v>
      </c>
      <c r="I11" s="24">
        <f>G11*I12*I13/10000</f>
        <v>16499.965228418474</v>
      </c>
      <c r="J11" s="24">
        <f>H11*J12*J13/10000</f>
        <v>17049.96644239829</v>
      </c>
      <c r="K11" s="24">
        <f>I11*K12*K13/10000</f>
        <v>17424.038521051349</v>
      </c>
      <c r="L11" s="24">
        <f>J11*L12*L13/10000</f>
        <v>18132.707511356355</v>
      </c>
      <c r="M11" s="6"/>
      <c r="N11" s="6"/>
    </row>
    <row r="12" spans="2:15" ht="37.5" x14ac:dyDescent="0.25">
      <c r="B12" s="2" t="s">
        <v>9</v>
      </c>
      <c r="C12" s="4" t="s">
        <v>5</v>
      </c>
      <c r="D12" s="42">
        <v>122.1</v>
      </c>
      <c r="E12" s="42">
        <v>128</v>
      </c>
      <c r="F12" s="26">
        <v>90.352289999999996</v>
      </c>
      <c r="G12" s="26">
        <v>109.46599999999999</v>
      </c>
      <c r="H12" s="26">
        <v>112.7923</v>
      </c>
      <c r="I12" s="26">
        <v>105.769002</v>
      </c>
      <c r="J12" s="26">
        <v>105.7693</v>
      </c>
      <c r="K12" s="26">
        <v>101.5389</v>
      </c>
      <c r="L12" s="26">
        <v>102.26</v>
      </c>
      <c r="M12" s="6"/>
    </row>
    <row r="13" spans="2:15" ht="22.5" customHeight="1" x14ac:dyDescent="0.25">
      <c r="B13" s="2" t="s">
        <v>7</v>
      </c>
      <c r="C13" s="4" t="s">
        <v>6</v>
      </c>
      <c r="D13" s="43">
        <v>116.7</v>
      </c>
      <c r="E13" s="44">
        <v>106.3</v>
      </c>
      <c r="F13" s="27">
        <v>100</v>
      </c>
      <c r="G13" s="28">
        <v>105</v>
      </c>
      <c r="H13" s="28">
        <v>105.3</v>
      </c>
      <c r="I13" s="28">
        <v>104</v>
      </c>
      <c r="J13" s="28">
        <v>104</v>
      </c>
      <c r="K13" s="28">
        <v>104</v>
      </c>
      <c r="L13" s="28">
        <v>104</v>
      </c>
    </row>
    <row r="14" spans="2:15" ht="93.75" x14ac:dyDescent="0.25">
      <c r="B14" s="30" t="s">
        <v>32</v>
      </c>
      <c r="C14" s="4"/>
      <c r="D14" s="45">
        <f t="shared" ref="D14:E14" si="1">D15+D16</f>
        <v>9611.2750000000015</v>
      </c>
      <c r="E14" s="45">
        <f t="shared" si="1"/>
        <v>14443.870999999999</v>
      </c>
      <c r="F14" s="29">
        <f t="shared" ref="F14:L14" si="2">F15+F16</f>
        <v>13050.406519790671</v>
      </c>
      <c r="G14" s="29">
        <f t="shared" ref="G14:J14" si="3">G15+G16</f>
        <v>15000.005241601757</v>
      </c>
      <c r="H14" s="29">
        <f>H15+H16</f>
        <v>15499.976260821812</v>
      </c>
      <c r="I14" s="29">
        <f t="shared" si="3"/>
        <v>16500.044446741358</v>
      </c>
      <c r="J14" s="29">
        <f t="shared" si="3"/>
        <v>17050.015196100507</v>
      </c>
      <c r="K14" s="29">
        <f t="shared" si="2"/>
        <v>17424.00675722794</v>
      </c>
      <c r="L14" s="29">
        <f t="shared" si="2"/>
        <v>18132.724675498426</v>
      </c>
      <c r="M14" s="17"/>
      <c r="N14" s="18"/>
    </row>
    <row r="15" spans="2:15" ht="18.75" x14ac:dyDescent="0.25">
      <c r="B15" s="3" t="s">
        <v>10</v>
      </c>
      <c r="C15" s="4" t="s">
        <v>11</v>
      </c>
      <c r="D15" s="46">
        <v>2804.5360000000001</v>
      </c>
      <c r="E15" s="47">
        <v>3812.482</v>
      </c>
      <c r="F15" s="25">
        <f t="shared" ref="F15:L15" si="4">F11*29/100</f>
        <v>3784.6065197906701</v>
      </c>
      <c r="G15" s="25">
        <f t="shared" si="4"/>
        <v>4350.0002416017569</v>
      </c>
      <c r="H15" s="25">
        <f t="shared" si="4"/>
        <v>4494.9882108218108</v>
      </c>
      <c r="I15" s="25">
        <f t="shared" si="4"/>
        <v>4784.9899162413576</v>
      </c>
      <c r="J15" s="25">
        <f t="shared" si="4"/>
        <v>4944.4902682955035</v>
      </c>
      <c r="K15" s="25">
        <f t="shared" si="4"/>
        <v>5052.9711711048913</v>
      </c>
      <c r="L15" s="25">
        <f t="shared" si="4"/>
        <v>5258.4851782933429</v>
      </c>
      <c r="M15" s="17"/>
      <c r="N15" s="18"/>
    </row>
    <row r="16" spans="2:15" ht="18.75" x14ac:dyDescent="0.25">
      <c r="B16" s="3" t="s">
        <v>12</v>
      </c>
      <c r="C16" s="4" t="s">
        <v>11</v>
      </c>
      <c r="D16" s="46">
        <f>D17+D19+D20+D25+D26</f>
        <v>6806.7390000000005</v>
      </c>
      <c r="E16" s="47">
        <v>10631.388999999999</v>
      </c>
      <c r="F16" s="25">
        <f>F17+F19+F20+F25+F26</f>
        <v>9265.8000000000011</v>
      </c>
      <c r="G16" s="25">
        <f t="shared" ref="G16:L16" si="5">G17+G19+G20+G25+G26</f>
        <v>10650.005000000001</v>
      </c>
      <c r="H16" s="25">
        <f t="shared" si="5"/>
        <v>11004.988050000002</v>
      </c>
      <c r="I16" s="25">
        <f t="shared" si="5"/>
        <v>11715.054530500001</v>
      </c>
      <c r="J16" s="25">
        <f t="shared" si="5"/>
        <v>12105.524927805003</v>
      </c>
      <c r="K16" s="25">
        <f t="shared" si="5"/>
        <v>12371.035586123049</v>
      </c>
      <c r="L16" s="25">
        <f t="shared" si="5"/>
        <v>12874.239497205082</v>
      </c>
      <c r="M16" s="17"/>
      <c r="N16" s="19"/>
      <c r="O16" s="5"/>
    </row>
    <row r="17" spans="2:16" ht="18.75" x14ac:dyDescent="0.25">
      <c r="B17" s="2" t="s">
        <v>33</v>
      </c>
      <c r="C17" s="4" t="s">
        <v>11</v>
      </c>
      <c r="D17" s="46">
        <v>49.337000000000003</v>
      </c>
      <c r="E17" s="48">
        <v>120.048</v>
      </c>
      <c r="F17" s="25">
        <v>122.5</v>
      </c>
      <c r="G17" s="25">
        <f t="shared" ref="G17:L17" si="6">F17*1.01</f>
        <v>123.72499999999999</v>
      </c>
      <c r="H17" s="25">
        <f t="shared" si="6"/>
        <v>124.96225</v>
      </c>
      <c r="I17" s="25">
        <f t="shared" si="6"/>
        <v>126.2118725</v>
      </c>
      <c r="J17" s="25">
        <f t="shared" si="6"/>
        <v>127.47399122500001</v>
      </c>
      <c r="K17" s="25">
        <f t="shared" si="6"/>
        <v>128.74873113725002</v>
      </c>
      <c r="L17" s="25">
        <f t="shared" si="6"/>
        <v>130.03621844862252</v>
      </c>
      <c r="M17" s="17"/>
      <c r="N17" s="19"/>
      <c r="O17" s="5"/>
    </row>
    <row r="18" spans="2:16" ht="18.75" x14ac:dyDescent="0.25">
      <c r="B18" s="2" t="s">
        <v>13</v>
      </c>
      <c r="C18" s="4" t="s">
        <v>11</v>
      </c>
      <c r="D18" s="46">
        <v>0</v>
      </c>
      <c r="E18" s="46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17"/>
      <c r="N18" s="20"/>
    </row>
    <row r="19" spans="2:16" ht="18.75" x14ac:dyDescent="0.25">
      <c r="B19" s="2" t="s">
        <v>28</v>
      </c>
      <c r="C19" s="4" t="s">
        <v>11</v>
      </c>
      <c r="D19" s="46">
        <v>675.48</v>
      </c>
      <c r="E19" s="48">
        <v>826.39300000000003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17"/>
      <c r="N19" s="20"/>
      <c r="O19" s="6"/>
    </row>
    <row r="20" spans="2:16" ht="18.75" x14ac:dyDescent="0.25">
      <c r="B20" s="2" t="s">
        <v>29</v>
      </c>
      <c r="C20" s="4" t="s">
        <v>11</v>
      </c>
      <c r="D20" s="46">
        <f>D22+D23+D24</f>
        <v>5542.1220000000003</v>
      </c>
      <c r="E20" s="47">
        <v>8721.1170000000002</v>
      </c>
      <c r="F20" s="25">
        <f>F22+F23+F24</f>
        <v>8221.7000000000007</v>
      </c>
      <c r="G20" s="25">
        <f t="shared" ref="G20:L20" si="7">G22+G23+G24</f>
        <v>9450</v>
      </c>
      <c r="H20" s="25">
        <f t="shared" si="7"/>
        <v>9764.9600000000009</v>
      </c>
      <c r="I20" s="25">
        <f t="shared" si="7"/>
        <v>10394.985200000001</v>
      </c>
      <c r="J20" s="25">
        <f t="shared" si="7"/>
        <v>10741.495904000001</v>
      </c>
      <c r="K20" s="25">
        <f t="shared" si="7"/>
        <v>10977.028272080001</v>
      </c>
      <c r="L20" s="25">
        <f t="shared" si="7"/>
        <v>11423.635110021602</v>
      </c>
      <c r="M20" s="17"/>
      <c r="N20" s="18"/>
    </row>
    <row r="21" spans="2:16" ht="18.75" x14ac:dyDescent="0.25">
      <c r="B21" s="2" t="s">
        <v>14</v>
      </c>
      <c r="C21" s="4"/>
      <c r="D21" s="49"/>
      <c r="E21" s="49"/>
      <c r="F21" s="23"/>
      <c r="G21" s="23"/>
      <c r="H21" s="23"/>
      <c r="I21" s="23"/>
      <c r="J21" s="23"/>
      <c r="K21" s="23"/>
      <c r="L21" s="23"/>
      <c r="M21" s="17"/>
      <c r="N21" s="18"/>
      <c r="O21" s="6"/>
    </row>
    <row r="22" spans="2:16" ht="18.75" x14ac:dyDescent="0.25">
      <c r="B22" s="3" t="s">
        <v>15</v>
      </c>
      <c r="C22" s="4" t="s">
        <v>11</v>
      </c>
      <c r="D22" s="46">
        <v>2714.8220000000001</v>
      </c>
      <c r="E22" s="47">
        <v>2341.4810000000002</v>
      </c>
      <c r="F22" s="25">
        <v>2400</v>
      </c>
      <c r="G22" s="25">
        <f t="shared" ref="G22:L22" si="8">F22*1.05</f>
        <v>2520</v>
      </c>
      <c r="H22" s="25">
        <f t="shared" si="8"/>
        <v>2646</v>
      </c>
      <c r="I22" s="25">
        <f t="shared" si="8"/>
        <v>2778.3</v>
      </c>
      <c r="J22" s="25">
        <f t="shared" si="8"/>
        <v>2917.2150000000001</v>
      </c>
      <c r="K22" s="25">
        <f t="shared" si="8"/>
        <v>3063.0757500000004</v>
      </c>
      <c r="L22" s="25">
        <f t="shared" si="8"/>
        <v>3216.2295375000008</v>
      </c>
      <c r="M22" s="17"/>
      <c r="N22" s="18"/>
      <c r="O22" s="6"/>
      <c r="P22" s="6"/>
    </row>
    <row r="23" spans="2:16" ht="18.75" x14ac:dyDescent="0.25">
      <c r="B23" s="3" t="s">
        <v>16</v>
      </c>
      <c r="C23" s="4" t="s">
        <v>11</v>
      </c>
      <c r="D23" s="46">
        <v>894.5</v>
      </c>
      <c r="E23" s="48">
        <v>5734.2389999999996</v>
      </c>
      <c r="F23" s="25">
        <v>5171.7</v>
      </c>
      <c r="G23" s="25">
        <v>6267</v>
      </c>
      <c r="H23" s="25">
        <v>6442.7</v>
      </c>
      <c r="I23" s="25">
        <v>6926.9</v>
      </c>
      <c r="J23" s="25">
        <v>7120.7</v>
      </c>
      <c r="K23" s="25">
        <v>7196.3</v>
      </c>
      <c r="L23" s="25">
        <v>7475.4</v>
      </c>
      <c r="M23" s="17"/>
      <c r="N23" s="18"/>
      <c r="O23" s="6"/>
      <c r="P23" s="6"/>
    </row>
    <row r="24" spans="2:16" ht="18.75" x14ac:dyDescent="0.25">
      <c r="B24" s="3" t="s">
        <v>34</v>
      </c>
      <c r="C24" s="4" t="s">
        <v>11</v>
      </c>
      <c r="D24" s="46">
        <v>1932.8</v>
      </c>
      <c r="E24" s="48">
        <v>645.39700000000005</v>
      </c>
      <c r="F24" s="25">
        <v>650</v>
      </c>
      <c r="G24" s="25">
        <f t="shared" ref="G24:L24" si="9">F24*1.02</f>
        <v>663</v>
      </c>
      <c r="H24" s="25">
        <f t="shared" si="9"/>
        <v>676.26</v>
      </c>
      <c r="I24" s="25">
        <f t="shared" si="9"/>
        <v>689.78520000000003</v>
      </c>
      <c r="J24" s="25">
        <f t="shared" si="9"/>
        <v>703.58090400000003</v>
      </c>
      <c r="K24" s="25">
        <f t="shared" si="9"/>
        <v>717.65252208000004</v>
      </c>
      <c r="L24" s="25">
        <f t="shared" si="9"/>
        <v>732.00557252160002</v>
      </c>
      <c r="M24" s="17"/>
      <c r="N24" s="20"/>
    </row>
    <row r="25" spans="2:16" ht="18.75" x14ac:dyDescent="0.25">
      <c r="B25" s="3" t="s">
        <v>22</v>
      </c>
      <c r="C25" s="4"/>
      <c r="D25" s="46">
        <v>37.299999999999997</v>
      </c>
      <c r="E25" s="48">
        <v>49.850999999999999</v>
      </c>
      <c r="F25" s="25">
        <v>58</v>
      </c>
      <c r="G25" s="25">
        <f t="shared" ref="G25:L25" si="10">F25*1.01</f>
        <v>58.58</v>
      </c>
      <c r="H25" s="25">
        <f t="shared" si="10"/>
        <v>59.165799999999997</v>
      </c>
      <c r="I25" s="25">
        <f t="shared" si="10"/>
        <v>59.757458</v>
      </c>
      <c r="J25" s="25">
        <f t="shared" si="10"/>
        <v>60.35503258</v>
      </c>
      <c r="K25" s="25">
        <f t="shared" si="10"/>
        <v>60.9585829058</v>
      </c>
      <c r="L25" s="25">
        <f t="shared" si="10"/>
        <v>61.568168734857998</v>
      </c>
      <c r="M25" s="17"/>
      <c r="N25" s="20"/>
    </row>
    <row r="26" spans="2:16" ht="18.75" x14ac:dyDescent="0.25">
      <c r="B26" s="2" t="s">
        <v>30</v>
      </c>
      <c r="C26" s="4" t="s">
        <v>11</v>
      </c>
      <c r="D26" s="46">
        <v>502.5</v>
      </c>
      <c r="E26" s="48">
        <v>913.98</v>
      </c>
      <c r="F26" s="25">
        <v>863.6</v>
      </c>
      <c r="G26" s="25">
        <v>1017.7</v>
      </c>
      <c r="H26" s="25">
        <v>1055.9000000000001</v>
      </c>
      <c r="I26" s="25">
        <v>1134.0999999999999</v>
      </c>
      <c r="J26" s="25">
        <v>1176.2</v>
      </c>
      <c r="K26" s="25">
        <v>1204.3</v>
      </c>
      <c r="L26" s="25">
        <v>1259</v>
      </c>
      <c r="M26" s="17"/>
      <c r="N26" s="18"/>
      <c r="O26" s="6"/>
      <c r="P26" s="6"/>
    </row>
    <row r="27" spans="2:16" x14ac:dyDescent="0.25">
      <c r="D27" s="10"/>
      <c r="E27" s="10"/>
      <c r="F27" s="10"/>
      <c r="G27" s="10"/>
      <c r="H27" s="10"/>
      <c r="I27" s="10"/>
      <c r="J27" s="10"/>
      <c r="K27" s="10"/>
      <c r="L27" s="10"/>
    </row>
    <row r="30" spans="2:16" ht="18.75" x14ac:dyDescent="0.3">
      <c r="B30" s="8" t="s">
        <v>25</v>
      </c>
      <c r="H30" s="8"/>
      <c r="J30" s="8" t="s">
        <v>23</v>
      </c>
    </row>
    <row r="34" spans="2:2" ht="15.75" x14ac:dyDescent="0.25">
      <c r="B34" s="9" t="s">
        <v>26</v>
      </c>
    </row>
    <row r="35" spans="2:2" ht="15.75" x14ac:dyDescent="0.25">
      <c r="B35" s="9" t="s">
        <v>19</v>
      </c>
    </row>
  </sheetData>
  <mergeCells count="11">
    <mergeCell ref="C4:J4"/>
    <mergeCell ref="C3:J3"/>
    <mergeCell ref="B6:B9"/>
    <mergeCell ref="C6:C9"/>
    <mergeCell ref="D7:D9"/>
    <mergeCell ref="E7:E9"/>
    <mergeCell ref="F7:F9"/>
    <mergeCell ref="G6:L6"/>
    <mergeCell ref="G7:H8"/>
    <mergeCell ref="K7:L8"/>
    <mergeCell ref="I7:J8"/>
  </mergeCells>
  <pageMargins left="0.7" right="0.7" top="0.75" bottom="0.75" header="0.3" footer="0.3"/>
  <pageSetup paperSize="9" scale="63"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="80" zoomScaleNormal="80" workbookViewId="0">
      <selection activeCell="R28" sqref="R28"/>
    </sheetView>
  </sheetViews>
  <sheetFormatPr defaultRowHeight="15" x14ac:dyDescent="0.25"/>
  <cols>
    <col min="1" max="16384" width="9.140625" style="1"/>
  </cols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7" sqref="I2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2025-07-09T12:15:41Z</dcterms:modified>
</cp:coreProperties>
</file>