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1 полуг.2018" sheetId="9" r:id="rId1"/>
  </sheets>
  <definedNames>
    <definedName name="_xlnm.Print_Area" localSheetId="0">'1 полуг.2018'!$A$1:$L$32</definedName>
  </definedNames>
  <calcPr calcId="145621"/>
</workbook>
</file>

<file path=xl/calcChain.xml><?xml version="1.0" encoding="utf-8"?>
<calcChain xmlns="http://schemas.openxmlformats.org/spreadsheetml/2006/main">
  <c r="G15" i="9" l="1"/>
  <c r="G25" i="9" s="1"/>
  <c r="K24" i="9"/>
  <c r="J24" i="9"/>
  <c r="I24" i="9"/>
  <c r="I23" i="9"/>
  <c r="K22" i="9"/>
  <c r="J22" i="9"/>
  <c r="I22" i="9"/>
  <c r="K21" i="9"/>
  <c r="J21" i="9"/>
  <c r="I21" i="9"/>
  <c r="J20" i="9"/>
  <c r="I20" i="9"/>
  <c r="J19" i="9"/>
  <c r="I19" i="9"/>
  <c r="K18" i="9"/>
  <c r="J18" i="9"/>
  <c r="I18" i="9"/>
  <c r="K17" i="9"/>
  <c r="I17" i="9"/>
  <c r="J16" i="9"/>
  <c r="I16" i="9"/>
  <c r="K15" i="9"/>
  <c r="J15" i="9"/>
  <c r="I15" i="9"/>
  <c r="H15" i="9"/>
  <c r="J10" i="9"/>
  <c r="I10" i="9"/>
  <c r="H10" i="9"/>
  <c r="J9" i="9"/>
  <c r="I9" i="9"/>
  <c r="H9" i="9"/>
  <c r="I11" i="9" l="1"/>
  <c r="K11" i="9"/>
  <c r="F11" i="9"/>
  <c r="F15" i="9" l="1"/>
  <c r="F25" i="9" l="1"/>
  <c r="D15" i="9"/>
  <c r="D25" i="9" s="1"/>
  <c r="E15" i="9"/>
  <c r="E25" i="9" s="1"/>
  <c r="C15" i="9"/>
  <c r="C25" i="9" s="1"/>
  <c r="H25" i="9"/>
  <c r="I25" i="9"/>
  <c r="J25" i="9"/>
  <c r="K25" i="9"/>
  <c r="G23" i="9"/>
  <c r="G24" i="9"/>
  <c r="B23" i="9"/>
  <c r="B24" i="9"/>
  <c r="B12" i="9"/>
  <c r="B9" i="9"/>
  <c r="B10" i="9"/>
  <c r="B13" i="9"/>
  <c r="B14" i="9"/>
  <c r="B11" i="9"/>
  <c r="G12" i="9"/>
  <c r="G9" i="9"/>
  <c r="G10" i="9"/>
  <c r="G13" i="9"/>
  <c r="G14" i="9"/>
  <c r="G11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B15" i="9" l="1"/>
  <c r="B25" i="9" s="1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<sst xmlns="http://schemas.openxmlformats.org/spreadsheetml/2006/main" count="36" uniqueCount="30">
  <si>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</si>
  <si>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</si>
  <si>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</si>
  <si>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</si>
  <si>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</si>
  <si>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</si>
  <si>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</si>
  <si>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</si>
  <si>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</si>
  <si>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</si>
  <si>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</si>
  <si>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</si>
  <si>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</si>
  <si>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</si>
  <si>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</si>
  <si>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</si>
  <si>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</si>
  <si>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</si>
  <si>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</si>
  <si>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</si>
  <si>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</si>
  <si>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</si>
  <si>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</si>
  <si>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</si>
  <si>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</si>
  <si>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</si>
  <si>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</si>
  <si>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</si>
  <si>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июля 2018 года</t>
  </si>
  <si>
    <t>Фактические расходы на оплату труда служащих (работников) учреждений, 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</si>
</sst>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4" fontId="27" fillId="0" borderId="14">
      <alignment horizontal="right"/>
    </xf>
  </cellStyleXfs>
  <cellXfs count="47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28" fillId="0" borderId="1" xfId="0" applyFont="1" applyBorder="1"/>
    <xf numFmtId="0" fontId="28" fillId="0" borderId="0" xfId="0" applyFont="1"/>
    <xf numFmtId="0" fontId="0" fillId="3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9" fillId="37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L33"/>
  <sheetViews>
    <sheetView tabSelected="1" zoomScaleNormal="100" workbookViewId="0">
      <selection activeCell="A27" sqref="A27:K27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2" x14ac:dyDescent="0.2">
      <c r="K1" s="34"/>
      <c r="L1" s="34"/>
    </row>
    <row r="3" spans="1:12" ht="63.75" customHeight="1" x14ac:dyDescent="0.2">
      <c r="A3" s="36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2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7.75" customHeight="1" x14ac:dyDescent="0.2">
      <c r="A6" s="38" t="s">
        <v>4</v>
      </c>
      <c r="B6" s="41" t="s">
        <v>5</v>
      </c>
      <c r="C6" s="41"/>
      <c r="D6" s="41"/>
      <c r="E6" s="41"/>
      <c r="F6" s="41"/>
      <c r="G6" s="41" t="s">
        <v>29</v>
      </c>
      <c r="H6" s="41"/>
      <c r="I6" s="41"/>
      <c r="J6" s="41"/>
      <c r="K6" s="41"/>
      <c r="L6" s="43" t="s">
        <v>25</v>
      </c>
    </row>
    <row r="7" spans="1:12" x14ac:dyDescent="0.2">
      <c r="A7" s="39"/>
      <c r="B7" s="42" t="s">
        <v>6</v>
      </c>
      <c r="C7" s="41" t="s">
        <v>7</v>
      </c>
      <c r="D7" s="41"/>
      <c r="E7" s="41"/>
      <c r="F7" s="41"/>
      <c r="G7" s="42" t="s">
        <v>6</v>
      </c>
      <c r="H7" s="41" t="s">
        <v>7</v>
      </c>
      <c r="I7" s="41"/>
      <c r="J7" s="41"/>
      <c r="K7" s="41"/>
      <c r="L7" s="44"/>
    </row>
    <row r="8" spans="1:12" ht="51" x14ac:dyDescent="0.2">
      <c r="A8" s="40"/>
      <c r="B8" s="42"/>
      <c r="C8" s="10" t="s">
        <v>8</v>
      </c>
      <c r="D8" s="10" t="s">
        <v>9</v>
      </c>
      <c r="E8" s="10" t="s">
        <v>10</v>
      </c>
      <c r="F8" s="10" t="s">
        <v>11</v>
      </c>
      <c r="G8" s="42"/>
      <c r="H8" s="10" t="s">
        <v>8</v>
      </c>
      <c r="I8" s="10" t="s">
        <v>9</v>
      </c>
      <c r="J8" s="10" t="s">
        <v>10</v>
      </c>
      <c r="K8" s="10" t="s">
        <v>11</v>
      </c>
      <c r="L8" s="45"/>
    </row>
    <row r="9" spans="1:12" s="20" customFormat="1" x14ac:dyDescent="0.2">
      <c r="A9" s="18" t="s">
        <v>19</v>
      </c>
      <c r="B9" s="21">
        <f>SUM(C9:F9)</f>
        <v>16</v>
      </c>
      <c r="C9" s="27">
        <v>3</v>
      </c>
      <c r="D9" s="27">
        <v>12</v>
      </c>
      <c r="E9" s="27">
        <v>1</v>
      </c>
      <c r="F9" s="27"/>
      <c r="G9" s="28">
        <f t="shared" ref="G9:G14" si="0">SUM(H9:K9)</f>
        <v>3803.9409999999998</v>
      </c>
      <c r="H9" s="29">
        <f>1258389/1000</f>
        <v>1258.3889999999999</v>
      </c>
      <c r="I9" s="29">
        <f>2397042/1000</f>
        <v>2397.0419999999999</v>
      </c>
      <c r="J9" s="29">
        <f>148510/1000</f>
        <v>148.51</v>
      </c>
      <c r="K9" s="29"/>
      <c r="L9" s="19"/>
    </row>
    <row r="10" spans="1:12" s="20" customFormat="1" ht="12" customHeight="1" x14ac:dyDescent="0.2">
      <c r="A10" s="18" t="s">
        <v>3</v>
      </c>
      <c r="B10" s="21">
        <f>SUM(C10:F10)</f>
        <v>8.6</v>
      </c>
      <c r="C10" s="27">
        <v>0.3</v>
      </c>
      <c r="D10" s="27">
        <v>6.3</v>
      </c>
      <c r="E10" s="27">
        <v>2</v>
      </c>
      <c r="F10" s="27"/>
      <c r="G10" s="28">
        <f t="shared" si="0"/>
        <v>1926.37</v>
      </c>
      <c r="H10" s="29">
        <f>385811/1000</f>
        <v>385.81099999999998</v>
      </c>
      <c r="I10" s="29">
        <f>1414194/1000</f>
        <v>1414.194</v>
      </c>
      <c r="J10" s="29">
        <f>126365/1000</f>
        <v>126.36499999999999</v>
      </c>
      <c r="K10" s="29"/>
      <c r="L10" s="19"/>
    </row>
    <row r="11" spans="1:12" s="20" customFormat="1" hidden="1" x14ac:dyDescent="0.2">
      <c r="A11" s="22" t="s">
        <v>18</v>
      </c>
      <c r="B11" s="23">
        <f t="shared" ref="B11:B13" si="1">SUM(C11:F11)</f>
        <v>166.20000000000002</v>
      </c>
      <c r="C11" s="23">
        <v>0.8</v>
      </c>
      <c r="D11" s="23">
        <v>106.4</v>
      </c>
      <c r="E11" s="23">
        <v>5.9</v>
      </c>
      <c r="F11" s="23">
        <f>16.6+36.5</f>
        <v>53.1</v>
      </c>
      <c r="G11" s="24">
        <f t="shared" si="0"/>
        <v>27920114.059999999</v>
      </c>
      <c r="H11" s="24">
        <v>385145</v>
      </c>
      <c r="I11" s="24">
        <f>21600961-5362.94</f>
        <v>21595598.059999999</v>
      </c>
      <c r="J11" s="24">
        <v>606726</v>
      </c>
      <c r="K11" s="24">
        <f>2147766+3184879</f>
        <v>5332645</v>
      </c>
      <c r="L11" s="19"/>
    </row>
    <row r="12" spans="1:12" s="20" customFormat="1" hidden="1" x14ac:dyDescent="0.2">
      <c r="A12" s="22" t="s">
        <v>20</v>
      </c>
      <c r="B12" s="23">
        <f t="shared" si="1"/>
        <v>11</v>
      </c>
      <c r="C12" s="23"/>
      <c r="D12" s="23">
        <v>11</v>
      </c>
      <c r="E12" s="23"/>
      <c r="F12" s="23"/>
      <c r="G12" s="24">
        <f t="shared" si="0"/>
        <v>1713179</v>
      </c>
      <c r="H12" s="24"/>
      <c r="I12" s="24">
        <v>1713179</v>
      </c>
      <c r="J12" s="24"/>
      <c r="K12" s="24"/>
      <c r="L12" s="19"/>
    </row>
    <row r="13" spans="1:12" s="20" customFormat="1" hidden="1" x14ac:dyDescent="0.2">
      <c r="A13" s="22" t="s">
        <v>21</v>
      </c>
      <c r="B13" s="23">
        <f t="shared" si="1"/>
        <v>26.7</v>
      </c>
      <c r="C13" s="23"/>
      <c r="D13" s="23"/>
      <c r="E13" s="23"/>
      <c r="F13" s="23">
        <v>26.7</v>
      </c>
      <c r="G13" s="24">
        <f t="shared" si="0"/>
        <v>3773903</v>
      </c>
      <c r="H13" s="24"/>
      <c r="I13" s="24"/>
      <c r="J13" s="24"/>
      <c r="K13" s="24">
        <v>3773903</v>
      </c>
      <c r="L13" s="19"/>
    </row>
    <row r="14" spans="1:12" s="20" customFormat="1" hidden="1" x14ac:dyDescent="0.2">
      <c r="A14" s="22" t="s">
        <v>22</v>
      </c>
      <c r="B14" s="23">
        <f>SUM(C14:F14)</f>
        <v>20</v>
      </c>
      <c r="C14" s="23"/>
      <c r="D14" s="23"/>
      <c r="E14" s="23"/>
      <c r="F14" s="23">
        <v>20</v>
      </c>
      <c r="G14" s="24">
        <f t="shared" si="0"/>
        <v>2299000</v>
      </c>
      <c r="H14" s="24"/>
      <c r="I14" s="24"/>
      <c r="J14" s="24"/>
      <c r="K14" s="24">
        <v>2299000</v>
      </c>
      <c r="L14" s="19"/>
    </row>
    <row r="15" spans="1:12" s="20" customFormat="1" x14ac:dyDescent="0.2">
      <c r="A15" s="18" t="s">
        <v>12</v>
      </c>
      <c r="B15" s="11">
        <f>SUM(C15:F15)</f>
        <v>223.9</v>
      </c>
      <c r="C15" s="25">
        <f t="shared" ref="C15:E15" si="2">SUM(C11:C14)</f>
        <v>0.8</v>
      </c>
      <c r="D15" s="25">
        <f>SUM(D11:D14)</f>
        <v>117.4</v>
      </c>
      <c r="E15" s="25">
        <f t="shared" si="2"/>
        <v>5.9</v>
      </c>
      <c r="F15" s="25">
        <f>SUM(F11:F14)</f>
        <v>99.8</v>
      </c>
      <c r="G15" s="14">
        <f>SUM(G11:G14)/1000</f>
        <v>35706.196060000002</v>
      </c>
      <c r="H15" s="26">
        <f>SUM(H11:H14)/1000</f>
        <v>385.14499999999998</v>
      </c>
      <c r="I15" s="26">
        <f>SUM(I11:I14)/1000</f>
        <v>23308.77706</v>
      </c>
      <c r="J15" s="26">
        <f>SUM(J11:J14)/1000</f>
        <v>606.726</v>
      </c>
      <c r="K15" s="26">
        <f>SUM(K11:K14)/1000</f>
        <v>11405.548000000001</v>
      </c>
      <c r="L15" s="19"/>
    </row>
    <row r="16" spans="1:12" s="20" customFormat="1" ht="14.25" customHeight="1" x14ac:dyDescent="0.2">
      <c r="A16" s="18" t="s">
        <v>13</v>
      </c>
      <c r="B16" s="11">
        <f t="shared" ref="B16:B24" si="3">SUM(C16:F16)</f>
        <v>31.2</v>
      </c>
      <c r="C16" s="26"/>
      <c r="D16" s="26">
        <v>23</v>
      </c>
      <c r="E16" s="26">
        <v>8.1999999999999993</v>
      </c>
      <c r="F16" s="26"/>
      <c r="G16" s="11">
        <f t="shared" ref="G16:G24" si="4">SUM(H16:K16)</f>
        <v>5419.5810200000005</v>
      </c>
      <c r="H16" s="26"/>
      <c r="I16" s="26">
        <f>4308941.44/1000</f>
        <v>4308.9414400000005</v>
      </c>
      <c r="J16" s="26">
        <f>1110639.58/1000</f>
        <v>1110.63958</v>
      </c>
      <c r="K16" s="26"/>
      <c r="L16" s="19"/>
    </row>
    <row r="17" spans="1:12" s="20" customFormat="1" ht="14.25" customHeight="1" x14ac:dyDescent="0.2">
      <c r="A17" s="18" t="s">
        <v>14</v>
      </c>
      <c r="B17" s="11">
        <f t="shared" si="3"/>
        <v>141</v>
      </c>
      <c r="C17" s="26"/>
      <c r="D17" s="26">
        <v>3</v>
      </c>
      <c r="E17" s="26"/>
      <c r="F17" s="26">
        <v>138</v>
      </c>
      <c r="G17" s="11">
        <f t="shared" si="4"/>
        <v>15887.78026</v>
      </c>
      <c r="H17" s="26"/>
      <c r="I17" s="25">
        <f>773184.51/1000</f>
        <v>773.18451000000005</v>
      </c>
      <c r="J17" s="25"/>
      <c r="K17" s="26">
        <f>15114595.75/1000</f>
        <v>15114.59575</v>
      </c>
      <c r="L17" s="19"/>
    </row>
    <row r="18" spans="1:12" s="20" customFormat="1" ht="15" customHeight="1" x14ac:dyDescent="0.2">
      <c r="A18" s="30" t="s">
        <v>15</v>
      </c>
      <c r="B18" s="11">
        <f t="shared" si="3"/>
        <v>48.8</v>
      </c>
      <c r="C18" s="26"/>
      <c r="D18" s="26">
        <v>13.8</v>
      </c>
      <c r="E18" s="26">
        <v>2</v>
      </c>
      <c r="F18" s="25">
        <v>33</v>
      </c>
      <c r="G18" s="11">
        <f t="shared" si="4"/>
        <v>6817.4549999999999</v>
      </c>
      <c r="H18" s="26"/>
      <c r="I18" s="25">
        <f>2781333/1000</f>
        <v>2781.3330000000001</v>
      </c>
      <c r="J18" s="25">
        <f>259875/1000</f>
        <v>259.875</v>
      </c>
      <c r="K18" s="26">
        <f>3776247/1000</f>
        <v>3776.2469999999998</v>
      </c>
      <c r="L18" s="19"/>
    </row>
    <row r="19" spans="1:12" s="20" customFormat="1" x14ac:dyDescent="0.2">
      <c r="A19" s="18" t="s">
        <v>0</v>
      </c>
      <c r="B19" s="11">
        <f t="shared" si="3"/>
        <v>22.6</v>
      </c>
      <c r="C19" s="26"/>
      <c r="D19" s="26">
        <v>20.6</v>
      </c>
      <c r="E19" s="26">
        <v>2</v>
      </c>
      <c r="F19" s="26"/>
      <c r="G19" s="11">
        <f t="shared" si="4"/>
        <v>4168.7439999999997</v>
      </c>
      <c r="H19" s="26"/>
      <c r="I19" s="25">
        <f>3960422/1000</f>
        <v>3960.422</v>
      </c>
      <c r="J19" s="25">
        <f>208322/1000</f>
        <v>208.322</v>
      </c>
      <c r="K19" s="26"/>
      <c r="L19" s="19"/>
    </row>
    <row r="20" spans="1:12" s="20" customFormat="1" x14ac:dyDescent="0.2">
      <c r="A20" s="18" t="s">
        <v>16</v>
      </c>
      <c r="B20" s="11">
        <f t="shared" si="3"/>
        <v>43.5</v>
      </c>
      <c r="C20" s="26"/>
      <c r="D20" s="26">
        <v>38.700000000000003</v>
      </c>
      <c r="E20" s="26">
        <v>4.8</v>
      </c>
      <c r="F20" s="26"/>
      <c r="G20" s="11">
        <f t="shared" si="4"/>
        <v>7235.0063600000003</v>
      </c>
      <c r="H20" s="26"/>
      <c r="I20" s="16">
        <f>6659764.94/1000</f>
        <v>6659.76494</v>
      </c>
      <c r="J20" s="16">
        <f>575241.42/1000</f>
        <v>575.24142000000006</v>
      </c>
      <c r="K20" s="26"/>
      <c r="L20" s="19"/>
    </row>
    <row r="21" spans="1:12" s="20" customFormat="1" x14ac:dyDescent="0.2">
      <c r="A21" s="18" t="s">
        <v>2</v>
      </c>
      <c r="B21" s="11">
        <f t="shared" si="3"/>
        <v>517.6</v>
      </c>
      <c r="C21" s="26"/>
      <c r="D21" s="26">
        <v>4</v>
      </c>
      <c r="E21" s="26">
        <v>5.6</v>
      </c>
      <c r="F21" s="26">
        <v>508</v>
      </c>
      <c r="G21" s="11">
        <f t="shared" si="4"/>
        <v>70395.97352</v>
      </c>
      <c r="H21" s="26"/>
      <c r="I21" s="16">
        <f>848011.39/1000</f>
        <v>848.01139000000001</v>
      </c>
      <c r="J21" s="16">
        <f>836331.69/1000</f>
        <v>836.33168999999998</v>
      </c>
      <c r="K21" s="16">
        <f>68711630.44/1000</f>
        <v>68711.630439999994</v>
      </c>
      <c r="L21" s="19"/>
    </row>
    <row r="22" spans="1:12" s="15" customFormat="1" x14ac:dyDescent="0.2">
      <c r="A22" s="18" t="s">
        <v>1</v>
      </c>
      <c r="B22" s="14">
        <f t="shared" si="3"/>
        <v>3651</v>
      </c>
      <c r="C22" s="16"/>
      <c r="D22" s="16">
        <v>13.2</v>
      </c>
      <c r="E22" s="16">
        <v>5</v>
      </c>
      <c r="F22" s="16">
        <v>3632.8</v>
      </c>
      <c r="G22" s="14">
        <f t="shared" si="4"/>
        <v>473907.41256999999</v>
      </c>
      <c r="H22" s="16"/>
      <c r="I22" s="16">
        <f>2605516.92/1000</f>
        <v>2605.51692</v>
      </c>
      <c r="J22" s="16">
        <f>517425.65/1000</f>
        <v>517.42565000000002</v>
      </c>
      <c r="K22" s="16">
        <f>470784470/1000</f>
        <v>470784.47</v>
      </c>
      <c r="L22" s="17"/>
    </row>
    <row r="23" spans="1:12" s="20" customFormat="1" x14ac:dyDescent="0.2">
      <c r="A23" s="18" t="s">
        <v>23</v>
      </c>
      <c r="B23" s="11">
        <f t="shared" si="3"/>
        <v>4.5</v>
      </c>
      <c r="C23" s="26"/>
      <c r="D23" s="26">
        <v>4.5</v>
      </c>
      <c r="E23" s="26"/>
      <c r="F23" s="26"/>
      <c r="G23" s="11">
        <f t="shared" si="4"/>
        <v>711.23030000000006</v>
      </c>
      <c r="H23" s="26"/>
      <c r="I23" s="26">
        <f>711230.3/1000</f>
        <v>711.23030000000006</v>
      </c>
      <c r="J23" s="26"/>
      <c r="K23" s="26"/>
      <c r="L23" s="19"/>
    </row>
    <row r="24" spans="1:12" s="20" customFormat="1" x14ac:dyDescent="0.2">
      <c r="A24" s="18" t="s">
        <v>24</v>
      </c>
      <c r="B24" s="11">
        <f t="shared" si="3"/>
        <v>89.2</v>
      </c>
      <c r="C24" s="26"/>
      <c r="D24" s="26">
        <v>30.2</v>
      </c>
      <c r="E24" s="26">
        <v>2</v>
      </c>
      <c r="F24" s="26">
        <v>57</v>
      </c>
      <c r="G24" s="11">
        <f t="shared" si="4"/>
        <v>14099.59726</v>
      </c>
      <c r="H24" s="26"/>
      <c r="I24" s="26">
        <f>5572669.91/1000</f>
        <v>5572.6699100000005</v>
      </c>
      <c r="J24" s="26">
        <f>244460.98/1000</f>
        <v>244.46098000000001</v>
      </c>
      <c r="K24" s="16">
        <f>8282466.37/1000</f>
        <v>8282.4663700000001</v>
      </c>
      <c r="L24" s="19"/>
    </row>
    <row r="25" spans="1:12" s="1" customFormat="1" x14ac:dyDescent="0.2">
      <c r="A25" s="31" t="s">
        <v>17</v>
      </c>
      <c r="B25" s="32">
        <f t="shared" ref="B25:K25" si="5">SUM(B15+B16+B17+B18+B19+B20+B21+B22+B23+B24)+B9+B10</f>
        <v>4797.9000000000005</v>
      </c>
      <c r="C25" s="32">
        <f t="shared" si="5"/>
        <v>4.0999999999999996</v>
      </c>
      <c r="D25" s="32">
        <f t="shared" si="5"/>
        <v>286.7</v>
      </c>
      <c r="E25" s="32">
        <f t="shared" si="5"/>
        <v>38.5</v>
      </c>
      <c r="F25" s="32">
        <f t="shared" si="5"/>
        <v>4468.6000000000004</v>
      </c>
      <c r="G25" s="32">
        <f>SUM(G15+G16+G17+G18+G19+G20+G21+G22+G23+G24)+G9+G10</f>
        <v>640079.28735</v>
      </c>
      <c r="H25" s="32">
        <f t="shared" si="5"/>
        <v>2029.3449999999998</v>
      </c>
      <c r="I25" s="32">
        <f t="shared" si="5"/>
        <v>55341.087470000013</v>
      </c>
      <c r="J25" s="32">
        <f t="shared" si="5"/>
        <v>4633.89732</v>
      </c>
      <c r="K25" s="32">
        <f t="shared" si="5"/>
        <v>578074.95756000001</v>
      </c>
      <c r="L25" s="33"/>
    </row>
    <row r="26" spans="1:12" ht="26.2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2" ht="28.5" x14ac:dyDescent="0.2">
      <c r="A27" s="12" t="s">
        <v>26</v>
      </c>
      <c r="B27" s="46" t="s">
        <v>27</v>
      </c>
      <c r="C27" s="46"/>
      <c r="D27" s="46"/>
      <c r="E27" s="46"/>
      <c r="F27" s="46"/>
      <c r="G27" s="46"/>
      <c r="H27" s="46"/>
      <c r="I27" s="46"/>
      <c r="J27" s="46"/>
      <c r="K27" s="46"/>
    </row>
    <row r="28" spans="1:12" ht="14.25" x14ac:dyDescent="0.2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2" x14ac:dyDescent="0.2">
      <c r="A29" s="5"/>
      <c r="B29" s="3"/>
      <c r="C29" s="3"/>
      <c r="D29" s="3"/>
      <c r="E29" s="35"/>
      <c r="F29" s="35"/>
      <c r="G29" s="35"/>
      <c r="H29" s="3"/>
      <c r="I29" s="3"/>
      <c r="J29" s="3"/>
      <c r="K29" s="3"/>
    </row>
    <row r="30" spans="1:12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2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2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mergeCells count="12">
    <mergeCell ref="K1:L1"/>
    <mergeCell ref="E29:G29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B27:K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полуг.2018</vt:lpstr>
      <vt:lpstr>'1 полуг.2018'!Область_печати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2018-07-04T11:09:17Z</cp:lastPrinted>
  <dcterms:created xsi:type="dcterms:W3CDTF">2009-01-13T06:01:05Z</dcterms:created>
  <dcterms:modified xsi:type="dcterms:W3CDTF">2018-07-04T11:09:20Z</dcterms:modified>
</cp:coreProperties>
</file>